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24226"/>
  <bookViews>
    <workbookView xWindow="0" yWindow="0" windowWidth="28800" windowHeight="11700"/>
  </bookViews>
  <sheets>
    <sheet name="Wydruk" sheetId="8" r:id="rId1"/>
  </sheets>
  <definedNames>
    <definedName name="A">#REF!</definedName>
    <definedName name="_xlnm.Print_Titles" localSheetId="0">Wydruk!$10:$11</definedName>
  </definedNames>
  <calcPr calcId="162913"/>
</workbook>
</file>

<file path=xl/calcChain.xml><?xml version="1.0" encoding="utf-8"?>
<calcChain xmlns="http://schemas.openxmlformats.org/spreadsheetml/2006/main">
  <c r="I49" i="8" l="1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B1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</calcChain>
</file>

<file path=xl/sharedStrings.xml><?xml version="1.0" encoding="utf-8"?>
<sst xmlns="http://schemas.openxmlformats.org/spreadsheetml/2006/main" count="79" uniqueCount="57">
  <si>
    <t>Razem</t>
  </si>
  <si>
    <t>Razem na zestawieniu</t>
  </si>
  <si>
    <t>Zestawienie sald i obrotów</t>
  </si>
  <si>
    <t>HiddenColumnMark</t>
  </si>
  <si>
    <t>Brak danych spełniających kryteria zestawienia.</t>
  </si>
  <si>
    <t>Lp.</t>
  </si>
  <si>
    <t>Konto</t>
  </si>
  <si>
    <t>Szablon: Szablon eksperta</t>
  </si>
  <si>
    <t>dane za okres od: 01.01.2022 do: 31.12.2022</t>
  </si>
  <si>
    <t>Bilans otwarcia</t>
  </si>
  <si>
    <t>Dt</t>
  </si>
  <si>
    <t/>
  </si>
  <si>
    <t>Ct</t>
  </si>
  <si>
    <t>Stan na początek okr.</t>
  </si>
  <si>
    <t>Obroty okresu</t>
  </si>
  <si>
    <t>Obroty narastająco</t>
  </si>
  <si>
    <t>Saldo końcowe</t>
  </si>
  <si>
    <t>Suma sald analityk</t>
  </si>
  <si>
    <t>Jednostka: SP175</t>
  </si>
  <si>
    <t>011</t>
  </si>
  <si>
    <t>013</t>
  </si>
  <si>
    <t>014</t>
  </si>
  <si>
    <t>020</t>
  </si>
  <si>
    <t>071</t>
  </si>
  <si>
    <t>072</t>
  </si>
  <si>
    <t>080</t>
  </si>
  <si>
    <t>101</t>
  </si>
  <si>
    <t>130</t>
  </si>
  <si>
    <t>132</t>
  </si>
  <si>
    <t>135</t>
  </si>
  <si>
    <t>139</t>
  </si>
  <si>
    <t>141</t>
  </si>
  <si>
    <t>201</t>
  </si>
  <si>
    <t>221</t>
  </si>
  <si>
    <t>222</t>
  </si>
  <si>
    <t>223</t>
  </si>
  <si>
    <t>225</t>
  </si>
  <si>
    <t>229</t>
  </si>
  <si>
    <t>231</t>
  </si>
  <si>
    <t>234</t>
  </si>
  <si>
    <t>240</t>
  </si>
  <si>
    <t>310</t>
  </si>
  <si>
    <t>400</t>
  </si>
  <si>
    <t>401</t>
  </si>
  <si>
    <t>402</t>
  </si>
  <si>
    <t>404</t>
  </si>
  <si>
    <t>405</t>
  </si>
  <si>
    <t>410</t>
  </si>
  <si>
    <t>750</t>
  </si>
  <si>
    <t>760</t>
  </si>
  <si>
    <t>761</t>
  </si>
  <si>
    <t>800</t>
  </si>
  <si>
    <t>810</t>
  </si>
  <si>
    <t>851</t>
  </si>
  <si>
    <t>860</t>
  </si>
  <si>
    <t>870</t>
  </si>
  <si>
    <t>Data wydruku: 16.02.2023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</si>
</sst>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1"/>
      <color theme="0" tint="-0.14996795556505021"/>
      <name val="Calibri"/>
      <family val="2"/>
      <scheme val="minor"/>
    </font>
    <font>
      <sz val="8"/>
      <color theme="0" tint="-0.1499679555650502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0" tint="-0.1499679555650502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color theme="0" tint="-4.9958800012207406E-2"/>
      <name val="Calibri"/>
      <family val="2"/>
      <scheme val="minor"/>
    </font>
    <font>
      <sz val="11"/>
      <color theme="0" tint="-4.9958800012207406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9E2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3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3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9" fillId="2" borderId="0" xfId="0" applyNumberFormat="1" applyFont="1" applyFill="1" applyBorder="1" applyAlignment="1"/>
    <xf numFmtId="0" fontId="0" fillId="0" borderId="0" xfId="0" applyFont="1"/>
    <xf numFmtId="0" fontId="12" fillId="0" borderId="0" xfId="0" applyFont="1" applyBorder="1" applyAlignment="1">
      <alignment horizontal="right" vertical="center" wrapText="1"/>
    </xf>
    <xf numFmtId="0" fontId="13" fillId="0" borderId="0" xfId="0" applyFont="1"/>
    <xf numFmtId="0" fontId="14" fillId="0" borderId="0" xfId="0" applyFont="1"/>
    <xf numFmtId="0" fontId="5" fillId="3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vertical="center" shrinkToFit="1"/>
    </xf>
    <xf numFmtId="0" fontId="9" fillId="0" borderId="8" xfId="0" applyFont="1" applyBorder="1" applyAlignment="1">
      <alignment shrinkToFit="1"/>
    </xf>
    <xf numFmtId="4" fontId="6" fillId="2" borderId="1" xfId="0" applyNumberFormat="1" applyFont="1" applyFill="1" applyBorder="1" applyAlignment="1">
      <alignment vertical="center" shrinkToFi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right" vertical="center" shrinkToFit="1"/>
    </xf>
  </cellXfs>
  <cellStyles count="2">
    <cellStyle name="Normalny" xfId="0" builtinId="0"/>
    <cellStyle name="Normalny 2" xfId="1"/>
  </cellStyles>
  <dxfs count="2">
    <dxf>
      <font>
        <b val="0"/>
        <i val="0"/>
      </font>
      <fill>
        <patternFill>
          <bgColor rgb="FFB0D6FF"/>
        </patternFill>
      </fill>
    </dxf>
    <dxf>
      <font>
        <b/>
        <i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showGridLines="0" tabSelected="1" workbookViewId="0">
      <selection activeCell="AL16" sqref="AL16"/>
    </sheetView>
  </sheetViews>
  <sheetFormatPr defaultRowHeight="15" x14ac:dyDescent="0.25"/>
  <cols>
    <col min="1" max="8" width="0.5703125" customWidth="1"/>
    <col min="9" max="17" width="0.5703125" hidden="1" customWidth="1"/>
    <col min="18" max="19" width="2.28515625" hidden="1" customWidth="1"/>
    <col min="20" max="20" width="17.7109375" customWidth="1"/>
    <col min="21" max="31" width="16.7109375" customWidth="1"/>
    <col min="32" max="35" width="0" hidden="1" customWidth="1"/>
  </cols>
  <sheetData>
    <row r="1" spans="1:35" ht="15" customHeight="1" x14ac:dyDescent="0.25"/>
    <row r="2" spans="1:35" ht="15" customHeight="1" x14ac:dyDescent="0.25">
      <c r="A2" s="21"/>
      <c r="B2" s="22" t="str">
        <f>IF(MAX($AF:$AF)&lt;=1,"HiddenColumnMark","")</f>
        <v/>
      </c>
      <c r="C2" s="22" t="str">
        <f>IF(MAX($AF:$AF)&lt;=2,"HiddenColumnMark","")</f>
        <v/>
      </c>
      <c r="D2" s="22" t="str">
        <f>IF(MAX($AF:$AF)&lt;=3,"HiddenColumnMark","")</f>
        <v/>
      </c>
      <c r="E2" s="22" t="str">
        <f>IF(MAX($AF:$AF)&lt;=4,"HiddenColumnMark","")</f>
        <v/>
      </c>
      <c r="F2" s="22" t="str">
        <f>IF(MAX($AF:$AF)&lt;=5,"HiddenColumnMark","")</f>
        <v/>
      </c>
      <c r="G2" s="22" t="str">
        <f>IF(MAX($AF:$AF)&lt;=6,"HiddenColumnMark","")</f>
        <v/>
      </c>
      <c r="H2" s="22" t="str">
        <f>IF(MAX($AF:$AF)&lt;=7,"HiddenColumnMark","")</f>
        <v/>
      </c>
      <c r="I2" s="22" t="str">
        <f>IF(MAX($AF:$AF)&lt;=8,"HiddenColumnMark","")</f>
        <v>HiddenColumnMark</v>
      </c>
      <c r="J2" s="22" t="str">
        <f>IF(MAX($AF:$AF)&lt;=9,"HiddenColumnMark","")</f>
        <v>HiddenColumnMark</v>
      </c>
      <c r="K2" s="22" t="str">
        <f>IF(MAX($AF:$AF)&lt;=10,"HiddenColumnMark","")</f>
        <v>HiddenColumnMark</v>
      </c>
      <c r="L2" s="22" t="str">
        <f>IF(MAX($AF:$AF)&lt;=11,"HiddenColumnMark","")</f>
        <v>HiddenColumnMark</v>
      </c>
      <c r="M2" s="22" t="str">
        <f>IF(MAX($AF:$AF)&lt;=12,"HiddenColumnMark","")</f>
        <v>HiddenColumnMark</v>
      </c>
      <c r="N2" s="22" t="str">
        <f>IF(MAX($AF:$AF)&lt;=13,"HiddenColumnMark","")</f>
        <v>HiddenColumnMark</v>
      </c>
      <c r="O2" s="22" t="str">
        <f>IF(MAX($AF:$AF)&lt;=14,"HiddenColumnMark","")</f>
        <v>HiddenColumnMark</v>
      </c>
      <c r="P2" s="23" t="str">
        <f>IF(MAX($AF:$AF)&lt;=15,"HiddenColumnMark","")</f>
        <v>HiddenColumnMark</v>
      </c>
      <c r="Q2" s="23" t="str">
        <f>IF(MAX($AF:$AF)&lt;=16,"HiddenColumnMark","")</f>
        <v>HiddenColumnMark</v>
      </c>
      <c r="R2" s="23" t="str">
        <f>IF(MAX($AF:$AF)&lt;=17,"HiddenColumnMark","")</f>
        <v>HiddenColumnMark</v>
      </c>
      <c r="S2" s="23" t="str">
        <f>IF(MAX($AF:$AF)&lt;=18,"HiddenColumnMark","")</f>
        <v>HiddenColumnMark</v>
      </c>
      <c r="U2" s="19" t="s">
        <v>11</v>
      </c>
      <c r="V2" s="19" t="s">
        <v>11</v>
      </c>
      <c r="W2" s="19" t="s">
        <v>11</v>
      </c>
      <c r="X2" s="19" t="s">
        <v>11</v>
      </c>
      <c r="Y2" s="19" t="s">
        <v>11</v>
      </c>
      <c r="Z2" s="19" t="s">
        <v>11</v>
      </c>
      <c r="AA2" s="19" t="s">
        <v>11</v>
      </c>
      <c r="AB2" s="19" t="s">
        <v>11</v>
      </c>
      <c r="AC2" s="19" t="s">
        <v>11</v>
      </c>
      <c r="AD2" s="19" t="s">
        <v>11</v>
      </c>
      <c r="AE2" s="19" t="s">
        <v>11</v>
      </c>
      <c r="AF2" s="19" t="s">
        <v>3</v>
      </c>
      <c r="AG2" s="19" t="s">
        <v>3</v>
      </c>
      <c r="AH2" s="19" t="s">
        <v>3</v>
      </c>
      <c r="AI2" s="28" t="s">
        <v>3</v>
      </c>
    </row>
    <row r="3" spans="1:35" ht="21" customHeight="1" x14ac:dyDescent="0.25">
      <c r="A3" s="18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T3" s="13" t="s">
        <v>56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5" ht="21" customHeight="1" x14ac:dyDescent="0.25">
      <c r="A4" s="17"/>
      <c r="B4" s="12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5" ht="15" customHeight="1" x14ac:dyDescent="0.25">
      <c r="A5" s="15"/>
      <c r="B5" s="11" t="s">
        <v>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5" ht="15" customHeight="1" x14ac:dyDescent="0.25">
      <c r="A6" s="15"/>
      <c r="B6" s="11" t="s">
        <v>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5" hidden="1" x14ac:dyDescent="0.25">
      <c r="T7" s="14" t="s">
        <v>4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5" ht="15" customHeight="1" x14ac:dyDescent="0.25"/>
    <row r="9" spans="1:35" ht="15" hidden="1" customHeight="1" x14ac:dyDescent="0.25"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5" ht="15" customHeight="1" x14ac:dyDescent="0.25">
      <c r="A10" s="25"/>
      <c r="B10" s="7" t="s">
        <v>5</v>
      </c>
      <c r="C10" s="6"/>
      <c r="D10" s="6"/>
      <c r="E10" s="6"/>
      <c r="F10" s="6"/>
      <c r="G10" s="6"/>
      <c r="H10" s="5"/>
      <c r="I10" s="1" t="s">
        <v>6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4"/>
      <c r="U10" s="38" t="s">
        <v>9</v>
      </c>
      <c r="V10" s="38"/>
      <c r="W10" s="38" t="s">
        <v>13</v>
      </c>
      <c r="X10" s="38"/>
      <c r="Y10" s="38" t="s">
        <v>14</v>
      </c>
      <c r="Z10" s="38"/>
      <c r="AA10" s="38" t="s">
        <v>15</v>
      </c>
      <c r="AB10" s="38"/>
      <c r="AC10" s="29" t="s">
        <v>16</v>
      </c>
      <c r="AD10" s="38" t="s">
        <v>17</v>
      </c>
      <c r="AE10" s="38"/>
      <c r="AF10" s="25"/>
      <c r="AG10" s="25"/>
      <c r="AH10" s="25"/>
      <c r="AI10" s="25"/>
    </row>
    <row r="11" spans="1:35" ht="15" customHeight="1" x14ac:dyDescent="0.25">
      <c r="A11" s="25"/>
      <c r="B11" s="4"/>
      <c r="C11" s="3"/>
      <c r="D11" s="3"/>
      <c r="E11" s="3"/>
      <c r="F11" s="3"/>
      <c r="G11" s="3"/>
      <c r="H11" s="2"/>
      <c r="I11" s="35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7"/>
      <c r="U11" s="29" t="s">
        <v>10</v>
      </c>
      <c r="V11" s="29" t="s">
        <v>12</v>
      </c>
      <c r="W11" s="29" t="s">
        <v>10</v>
      </c>
      <c r="X11" s="29" t="s">
        <v>12</v>
      </c>
      <c r="Y11" s="29" t="s">
        <v>10</v>
      </c>
      <c r="Z11" s="29" t="s">
        <v>12</v>
      </c>
      <c r="AA11" s="29" t="s">
        <v>10</v>
      </c>
      <c r="AB11" s="29" t="s">
        <v>12</v>
      </c>
      <c r="AC11" s="29" t="s">
        <v>11</v>
      </c>
      <c r="AD11" s="29" t="s">
        <v>10</v>
      </c>
      <c r="AE11" s="29" t="s">
        <v>12</v>
      </c>
      <c r="AF11" s="25"/>
      <c r="AG11" s="25"/>
      <c r="AH11" s="25"/>
      <c r="AI11" s="25"/>
    </row>
    <row r="12" spans="1:35" ht="15" customHeight="1" x14ac:dyDescent="0.25">
      <c r="A12" s="26"/>
      <c r="B12" s="39" t="str">
        <f>IF(AF12=1,AG12,"&lt;MergeCellMark&gt;")</f>
        <v>Jednostka: SP175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0">
        <v>7913973.0199999996</v>
      </c>
      <c r="V12" s="30">
        <v>7913973.0199999996</v>
      </c>
      <c r="W12" s="30">
        <v>7913973.0199999996</v>
      </c>
      <c r="X12" s="30">
        <v>7913973.0199999996</v>
      </c>
      <c r="Y12" s="30">
        <v>28692491.780000001</v>
      </c>
      <c r="Z12" s="30">
        <v>28692491.780000001</v>
      </c>
      <c r="AA12" s="30">
        <v>36606464.799999997</v>
      </c>
      <c r="AB12" s="30">
        <v>36606464.799999997</v>
      </c>
      <c r="AC12" s="30">
        <v>0</v>
      </c>
      <c r="AD12" s="30">
        <v>8580406.6999999993</v>
      </c>
      <c r="AE12" s="30">
        <v>8580406.6999999993</v>
      </c>
      <c r="AF12" s="31">
        <v>1</v>
      </c>
      <c r="AG12" s="20" t="s">
        <v>18</v>
      </c>
      <c r="AH12" s="24" t="b">
        <v>1</v>
      </c>
      <c r="AI12" s="27" t="b">
        <v>0</v>
      </c>
    </row>
    <row r="13" spans="1:35" ht="15" customHeight="1" x14ac:dyDescent="0.25">
      <c r="A13" s="40">
        <v>1</v>
      </c>
      <c r="B13" s="40"/>
      <c r="C13" s="40"/>
      <c r="D13" s="40"/>
      <c r="E13" s="40"/>
      <c r="F13" s="40"/>
      <c r="G13" s="40"/>
      <c r="H13" s="40"/>
      <c r="I13" s="39" t="str">
        <f t="shared" ref="I13:I49" si="0">IF(AF13=8,AG13,"&lt;MergeCellMark&gt;")</f>
        <v>011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0">
        <v>3765446.24</v>
      </c>
      <c r="V13" s="30">
        <v>0</v>
      </c>
      <c r="W13" s="30">
        <v>3765446.24</v>
      </c>
      <c r="X13" s="30">
        <v>0</v>
      </c>
      <c r="Y13" s="30">
        <v>42251.11</v>
      </c>
      <c r="Z13" s="30">
        <v>42251.11</v>
      </c>
      <c r="AA13" s="30">
        <v>3807697.35</v>
      </c>
      <c r="AB13" s="30">
        <v>42251.11</v>
      </c>
      <c r="AC13" s="30">
        <v>3765446.24</v>
      </c>
      <c r="AD13" s="30">
        <v>3765446.24</v>
      </c>
      <c r="AE13" s="30">
        <v>0</v>
      </c>
      <c r="AF13" s="31">
        <v>8</v>
      </c>
      <c r="AG13" s="20" t="s">
        <v>19</v>
      </c>
      <c r="AH13" s="24" t="b">
        <v>0</v>
      </c>
      <c r="AI13" s="27" t="b">
        <v>1</v>
      </c>
    </row>
    <row r="14" spans="1:35" ht="15" customHeight="1" x14ac:dyDescent="0.25">
      <c r="A14" s="40">
        <v>2</v>
      </c>
      <c r="B14" s="40"/>
      <c r="C14" s="40"/>
      <c r="D14" s="40"/>
      <c r="E14" s="40"/>
      <c r="F14" s="40"/>
      <c r="G14" s="40"/>
      <c r="H14" s="40"/>
      <c r="I14" s="39" t="str">
        <f t="shared" si="0"/>
        <v>013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0">
        <v>452718.2</v>
      </c>
      <c r="V14" s="30">
        <v>0</v>
      </c>
      <c r="W14" s="30">
        <v>452718.2</v>
      </c>
      <c r="X14" s="30">
        <v>0</v>
      </c>
      <c r="Y14" s="30">
        <v>183358.49</v>
      </c>
      <c r="Z14" s="30">
        <v>710.46</v>
      </c>
      <c r="AA14" s="30">
        <v>636076.68999999994</v>
      </c>
      <c r="AB14" s="30">
        <v>710.46</v>
      </c>
      <c r="AC14" s="30">
        <v>635366.23</v>
      </c>
      <c r="AD14" s="30">
        <v>635366.23</v>
      </c>
      <c r="AE14" s="30">
        <v>0</v>
      </c>
      <c r="AF14" s="31">
        <v>8</v>
      </c>
      <c r="AG14" s="20" t="s">
        <v>20</v>
      </c>
      <c r="AH14" s="24" t="b">
        <v>0</v>
      </c>
      <c r="AI14" s="27" t="b">
        <v>1</v>
      </c>
    </row>
    <row r="15" spans="1:35" ht="15" customHeight="1" x14ac:dyDescent="0.25">
      <c r="A15" s="40">
        <v>3</v>
      </c>
      <c r="B15" s="40"/>
      <c r="C15" s="40"/>
      <c r="D15" s="40"/>
      <c r="E15" s="40"/>
      <c r="F15" s="40"/>
      <c r="G15" s="40"/>
      <c r="H15" s="40"/>
      <c r="I15" s="39" t="str">
        <f t="shared" si="0"/>
        <v>014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0">
        <v>39287.4</v>
      </c>
      <c r="V15" s="30">
        <v>0</v>
      </c>
      <c r="W15" s="30">
        <v>39287.4</v>
      </c>
      <c r="X15" s="30">
        <v>0</v>
      </c>
      <c r="Y15" s="30">
        <v>0</v>
      </c>
      <c r="Z15" s="30">
        <v>0</v>
      </c>
      <c r="AA15" s="30">
        <v>39287.4</v>
      </c>
      <c r="AB15" s="30">
        <v>0</v>
      </c>
      <c r="AC15" s="30">
        <v>39287.4</v>
      </c>
      <c r="AD15" s="30">
        <v>39287.4</v>
      </c>
      <c r="AE15" s="30">
        <v>0</v>
      </c>
      <c r="AF15" s="31">
        <v>8</v>
      </c>
      <c r="AG15" s="20" t="s">
        <v>21</v>
      </c>
      <c r="AH15" s="24" t="b">
        <v>0</v>
      </c>
      <c r="AI15" s="27" t="b">
        <v>1</v>
      </c>
    </row>
    <row r="16" spans="1:35" ht="15" customHeight="1" x14ac:dyDescent="0.25">
      <c r="A16" s="40">
        <v>4</v>
      </c>
      <c r="B16" s="40"/>
      <c r="C16" s="40"/>
      <c r="D16" s="40"/>
      <c r="E16" s="40"/>
      <c r="F16" s="40"/>
      <c r="G16" s="40"/>
      <c r="H16" s="40"/>
      <c r="I16" s="39" t="str">
        <f t="shared" si="0"/>
        <v>020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0">
        <v>32736.29</v>
      </c>
      <c r="V16" s="30">
        <v>0</v>
      </c>
      <c r="W16" s="30">
        <v>32736.29</v>
      </c>
      <c r="X16" s="30">
        <v>0</v>
      </c>
      <c r="Y16" s="30">
        <v>0</v>
      </c>
      <c r="Z16" s="30">
        <v>0</v>
      </c>
      <c r="AA16" s="30">
        <v>32736.29</v>
      </c>
      <c r="AB16" s="30">
        <v>0</v>
      </c>
      <c r="AC16" s="30">
        <v>32736.29</v>
      </c>
      <c r="AD16" s="30">
        <v>32736.29</v>
      </c>
      <c r="AE16" s="30">
        <v>0</v>
      </c>
      <c r="AF16" s="31">
        <v>8</v>
      </c>
      <c r="AG16" s="20" t="s">
        <v>22</v>
      </c>
      <c r="AH16" s="24" t="b">
        <v>0</v>
      </c>
      <c r="AI16" s="27" t="b">
        <v>1</v>
      </c>
    </row>
    <row r="17" spans="1:35" ht="15" customHeight="1" x14ac:dyDescent="0.25">
      <c r="A17" s="40">
        <v>5</v>
      </c>
      <c r="B17" s="40"/>
      <c r="C17" s="40"/>
      <c r="D17" s="40"/>
      <c r="E17" s="40"/>
      <c r="F17" s="40"/>
      <c r="G17" s="40"/>
      <c r="H17" s="40"/>
      <c r="I17" s="39" t="str">
        <f t="shared" si="0"/>
        <v>071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0">
        <v>0</v>
      </c>
      <c r="V17" s="30">
        <v>912321.83</v>
      </c>
      <c r="W17" s="30">
        <v>0</v>
      </c>
      <c r="X17" s="30">
        <v>912321.83</v>
      </c>
      <c r="Y17" s="30">
        <v>0</v>
      </c>
      <c r="Z17" s="30">
        <v>46190.26</v>
      </c>
      <c r="AA17" s="30">
        <v>0</v>
      </c>
      <c r="AB17" s="30">
        <v>958512.09</v>
      </c>
      <c r="AC17" s="30">
        <v>-958512.09</v>
      </c>
      <c r="AD17" s="30">
        <v>0</v>
      </c>
      <c r="AE17" s="30">
        <v>958512.09</v>
      </c>
      <c r="AF17" s="31">
        <v>8</v>
      </c>
      <c r="AG17" s="20" t="s">
        <v>23</v>
      </c>
      <c r="AH17" s="24" t="b">
        <v>0</v>
      </c>
      <c r="AI17" s="27" t="b">
        <v>1</v>
      </c>
    </row>
    <row r="18" spans="1:35" ht="15" customHeight="1" x14ac:dyDescent="0.25">
      <c r="A18" s="40">
        <v>6</v>
      </c>
      <c r="B18" s="40"/>
      <c r="C18" s="40"/>
      <c r="D18" s="40"/>
      <c r="E18" s="40"/>
      <c r="F18" s="40"/>
      <c r="G18" s="40"/>
      <c r="H18" s="40"/>
      <c r="I18" s="39" t="str">
        <f t="shared" si="0"/>
        <v>072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0">
        <v>0</v>
      </c>
      <c r="V18" s="30">
        <v>524741.89</v>
      </c>
      <c r="W18" s="30">
        <v>0</v>
      </c>
      <c r="X18" s="30">
        <v>524741.89</v>
      </c>
      <c r="Y18" s="30">
        <v>710.46</v>
      </c>
      <c r="Z18" s="30">
        <v>183358.49</v>
      </c>
      <c r="AA18" s="30">
        <v>710.46</v>
      </c>
      <c r="AB18" s="30">
        <v>708100.38</v>
      </c>
      <c r="AC18" s="30">
        <v>-707389.92</v>
      </c>
      <c r="AD18" s="30">
        <v>0</v>
      </c>
      <c r="AE18" s="30">
        <v>707389.92</v>
      </c>
      <c r="AF18" s="31">
        <v>8</v>
      </c>
      <c r="AG18" s="20" t="s">
        <v>24</v>
      </c>
      <c r="AH18" s="24" t="b">
        <v>0</v>
      </c>
      <c r="AI18" s="27" t="b">
        <v>1</v>
      </c>
    </row>
    <row r="19" spans="1:35" ht="15" customHeight="1" x14ac:dyDescent="0.25">
      <c r="A19" s="40">
        <v>7</v>
      </c>
      <c r="B19" s="40"/>
      <c r="C19" s="40"/>
      <c r="D19" s="40"/>
      <c r="E19" s="40"/>
      <c r="F19" s="40"/>
      <c r="G19" s="40"/>
      <c r="H19" s="40"/>
      <c r="I19" s="39" t="str">
        <f t="shared" si="0"/>
        <v>080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0">
        <v>41446</v>
      </c>
      <c r="V19" s="30">
        <v>0</v>
      </c>
      <c r="W19" s="30">
        <v>41446</v>
      </c>
      <c r="X19" s="30">
        <v>0</v>
      </c>
      <c r="Y19" s="30">
        <v>42251.11</v>
      </c>
      <c r="Z19" s="30">
        <v>42251.11</v>
      </c>
      <c r="AA19" s="30">
        <v>83697.11</v>
      </c>
      <c r="AB19" s="30">
        <v>42251.11</v>
      </c>
      <c r="AC19" s="30">
        <v>41446</v>
      </c>
      <c r="AD19" s="30">
        <v>41446</v>
      </c>
      <c r="AE19" s="30">
        <v>0</v>
      </c>
      <c r="AF19" s="31">
        <v>8</v>
      </c>
      <c r="AG19" s="20" t="s">
        <v>25</v>
      </c>
      <c r="AH19" s="24" t="b">
        <v>0</v>
      </c>
      <c r="AI19" s="27" t="b">
        <v>1</v>
      </c>
    </row>
    <row r="20" spans="1:35" ht="15" customHeight="1" x14ac:dyDescent="0.25">
      <c r="A20" s="40">
        <v>8</v>
      </c>
      <c r="B20" s="40"/>
      <c r="C20" s="40"/>
      <c r="D20" s="40"/>
      <c r="E20" s="40"/>
      <c r="F20" s="40"/>
      <c r="G20" s="40"/>
      <c r="H20" s="40"/>
      <c r="I20" s="39" t="str">
        <f t="shared" si="0"/>
        <v>101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0">
        <v>0</v>
      </c>
      <c r="V20" s="30">
        <v>0</v>
      </c>
      <c r="W20" s="30">
        <v>0</v>
      </c>
      <c r="X20" s="30">
        <v>0</v>
      </c>
      <c r="Y20" s="30">
        <v>31072.560000000001</v>
      </c>
      <c r="Z20" s="30">
        <v>31072.560000000001</v>
      </c>
      <c r="AA20" s="30">
        <v>31072.560000000001</v>
      </c>
      <c r="AB20" s="30">
        <v>31072.560000000001</v>
      </c>
      <c r="AC20" s="30">
        <v>0</v>
      </c>
      <c r="AD20" s="30">
        <v>0</v>
      </c>
      <c r="AE20" s="30">
        <v>0</v>
      </c>
      <c r="AF20" s="31">
        <v>8</v>
      </c>
      <c r="AG20" s="20" t="s">
        <v>26</v>
      </c>
      <c r="AH20" s="24" t="b">
        <v>0</v>
      </c>
      <c r="AI20" s="27" t="b">
        <v>1</v>
      </c>
    </row>
    <row r="21" spans="1:35" ht="15" customHeight="1" x14ac:dyDescent="0.25">
      <c r="A21" s="40">
        <v>9</v>
      </c>
      <c r="B21" s="40"/>
      <c r="C21" s="40"/>
      <c r="D21" s="40"/>
      <c r="E21" s="40"/>
      <c r="F21" s="40"/>
      <c r="G21" s="40"/>
      <c r="H21" s="40"/>
      <c r="I21" s="39" t="str">
        <f t="shared" si="0"/>
        <v>130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0">
        <v>0</v>
      </c>
      <c r="V21" s="30">
        <v>0</v>
      </c>
      <c r="W21" s="30">
        <v>0</v>
      </c>
      <c r="X21" s="30">
        <v>0</v>
      </c>
      <c r="Y21" s="30">
        <v>4314843.4400000004</v>
      </c>
      <c r="Z21" s="30">
        <v>4314843.2699999996</v>
      </c>
      <c r="AA21" s="30">
        <v>4314843.4400000004</v>
      </c>
      <c r="AB21" s="30">
        <v>4314843.2699999996</v>
      </c>
      <c r="AC21" s="30">
        <v>0.17</v>
      </c>
      <c r="AD21" s="30">
        <v>0.17</v>
      </c>
      <c r="AE21" s="30">
        <v>0</v>
      </c>
      <c r="AF21" s="31">
        <v>8</v>
      </c>
      <c r="AG21" s="20" t="s">
        <v>27</v>
      </c>
      <c r="AH21" s="24" t="b">
        <v>0</v>
      </c>
      <c r="AI21" s="27" t="b">
        <v>1</v>
      </c>
    </row>
    <row r="22" spans="1:35" ht="15" customHeight="1" x14ac:dyDescent="0.25">
      <c r="A22" s="40">
        <v>10</v>
      </c>
      <c r="B22" s="40"/>
      <c r="C22" s="40"/>
      <c r="D22" s="40"/>
      <c r="E22" s="40"/>
      <c r="F22" s="40"/>
      <c r="G22" s="40"/>
      <c r="H22" s="40"/>
      <c r="I22" s="39" t="str">
        <f t="shared" si="0"/>
        <v>132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0">
        <v>1.78</v>
      </c>
      <c r="V22" s="30">
        <v>0</v>
      </c>
      <c r="W22" s="30">
        <v>1.78</v>
      </c>
      <c r="X22" s="30">
        <v>0</v>
      </c>
      <c r="Y22" s="30">
        <v>24355.279999999999</v>
      </c>
      <c r="Z22" s="30">
        <v>24357.040000000001</v>
      </c>
      <c r="AA22" s="30">
        <v>24357.06</v>
      </c>
      <c r="AB22" s="30">
        <v>24357.040000000001</v>
      </c>
      <c r="AC22" s="30">
        <v>0.02</v>
      </c>
      <c r="AD22" s="30">
        <v>0.02</v>
      </c>
      <c r="AE22" s="30">
        <v>0</v>
      </c>
      <c r="AF22" s="31">
        <v>8</v>
      </c>
      <c r="AG22" s="20" t="s">
        <v>28</v>
      </c>
      <c r="AH22" s="24" t="b">
        <v>0</v>
      </c>
      <c r="AI22" s="27" t="b">
        <v>1</v>
      </c>
    </row>
    <row r="23" spans="1:35" ht="15" customHeight="1" x14ac:dyDescent="0.25">
      <c r="A23" s="40">
        <v>11</v>
      </c>
      <c r="B23" s="40"/>
      <c r="C23" s="40"/>
      <c r="D23" s="40"/>
      <c r="E23" s="40"/>
      <c r="F23" s="40"/>
      <c r="G23" s="40"/>
      <c r="H23" s="40"/>
      <c r="I23" s="39" t="str">
        <f t="shared" si="0"/>
        <v>135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0">
        <v>7594.12</v>
      </c>
      <c r="V23" s="30">
        <v>0</v>
      </c>
      <c r="W23" s="30">
        <v>7594.12</v>
      </c>
      <c r="X23" s="30">
        <v>0</v>
      </c>
      <c r="Y23" s="30">
        <v>133087.95000000001</v>
      </c>
      <c r="Z23" s="30">
        <v>131076.16</v>
      </c>
      <c r="AA23" s="30">
        <v>140682.07</v>
      </c>
      <c r="AB23" s="30">
        <v>131076.16</v>
      </c>
      <c r="AC23" s="30">
        <v>9605.91</v>
      </c>
      <c r="AD23" s="30">
        <v>9605.91</v>
      </c>
      <c r="AE23" s="30">
        <v>0</v>
      </c>
      <c r="AF23" s="31">
        <v>8</v>
      </c>
      <c r="AG23" s="20" t="s">
        <v>29</v>
      </c>
      <c r="AH23" s="24" t="b">
        <v>0</v>
      </c>
      <c r="AI23" s="27" t="b">
        <v>1</v>
      </c>
    </row>
    <row r="24" spans="1:35" ht="15" customHeight="1" x14ac:dyDescent="0.25">
      <c r="A24" s="40">
        <v>12</v>
      </c>
      <c r="B24" s="40"/>
      <c r="C24" s="40"/>
      <c r="D24" s="40"/>
      <c r="E24" s="40"/>
      <c r="F24" s="40"/>
      <c r="G24" s="40"/>
      <c r="H24" s="40"/>
      <c r="I24" s="39" t="str">
        <f t="shared" si="0"/>
        <v>139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0">
        <v>0</v>
      </c>
      <c r="V24" s="30">
        <v>0</v>
      </c>
      <c r="W24" s="30">
        <v>0</v>
      </c>
      <c r="X24" s="30">
        <v>0</v>
      </c>
      <c r="Y24" s="30">
        <v>952.39</v>
      </c>
      <c r="Z24" s="30">
        <v>952.39</v>
      </c>
      <c r="AA24" s="30">
        <v>952.39</v>
      </c>
      <c r="AB24" s="30">
        <v>952.39</v>
      </c>
      <c r="AC24" s="30">
        <v>0</v>
      </c>
      <c r="AD24" s="30">
        <v>0</v>
      </c>
      <c r="AE24" s="30">
        <v>0</v>
      </c>
      <c r="AF24" s="31">
        <v>8</v>
      </c>
      <c r="AG24" s="20" t="s">
        <v>30</v>
      </c>
      <c r="AH24" s="24" t="b">
        <v>0</v>
      </c>
      <c r="AI24" s="27" t="b">
        <v>1</v>
      </c>
    </row>
    <row r="25" spans="1:35" ht="15" customHeight="1" x14ac:dyDescent="0.25">
      <c r="A25" s="40">
        <v>13</v>
      </c>
      <c r="B25" s="40"/>
      <c r="C25" s="40"/>
      <c r="D25" s="40"/>
      <c r="E25" s="40"/>
      <c r="F25" s="40"/>
      <c r="G25" s="40"/>
      <c r="H25" s="40"/>
      <c r="I25" s="39" t="str">
        <f t="shared" si="0"/>
        <v>141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0">
        <v>0</v>
      </c>
      <c r="V25" s="30">
        <v>0</v>
      </c>
      <c r="W25" s="30">
        <v>0</v>
      </c>
      <c r="X25" s="30">
        <v>0</v>
      </c>
      <c r="Y25" s="30">
        <v>119073.32</v>
      </c>
      <c r="Z25" s="30">
        <v>119073.32</v>
      </c>
      <c r="AA25" s="30">
        <v>119073.32</v>
      </c>
      <c r="AB25" s="30">
        <v>119073.32</v>
      </c>
      <c r="AC25" s="30">
        <v>0</v>
      </c>
      <c r="AD25" s="30">
        <v>0</v>
      </c>
      <c r="AE25" s="30">
        <v>0</v>
      </c>
      <c r="AF25" s="31">
        <v>8</v>
      </c>
      <c r="AG25" s="20" t="s">
        <v>31</v>
      </c>
      <c r="AH25" s="24" t="b">
        <v>0</v>
      </c>
      <c r="AI25" s="27" t="b">
        <v>1</v>
      </c>
    </row>
    <row r="26" spans="1:35" ht="15" customHeight="1" x14ac:dyDescent="0.25">
      <c r="A26" s="40">
        <v>14</v>
      </c>
      <c r="B26" s="40"/>
      <c r="C26" s="40"/>
      <c r="D26" s="40"/>
      <c r="E26" s="40"/>
      <c r="F26" s="40"/>
      <c r="G26" s="40"/>
      <c r="H26" s="40"/>
      <c r="I26" s="39" t="str">
        <f t="shared" si="0"/>
        <v>201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0">
        <v>0</v>
      </c>
      <c r="V26" s="30">
        <v>14421.08</v>
      </c>
      <c r="W26" s="30">
        <v>0</v>
      </c>
      <c r="X26" s="30">
        <v>14421.08</v>
      </c>
      <c r="Y26" s="30">
        <v>800783.99</v>
      </c>
      <c r="Z26" s="30">
        <v>803724.48</v>
      </c>
      <c r="AA26" s="30">
        <v>800783.99</v>
      </c>
      <c r="AB26" s="30">
        <v>818145.56</v>
      </c>
      <c r="AC26" s="30">
        <v>-17361.57</v>
      </c>
      <c r="AD26" s="30">
        <v>0</v>
      </c>
      <c r="AE26" s="30">
        <v>17361.57</v>
      </c>
      <c r="AF26" s="31">
        <v>8</v>
      </c>
      <c r="AG26" s="20" t="s">
        <v>32</v>
      </c>
      <c r="AH26" s="24" t="b">
        <v>0</v>
      </c>
      <c r="AI26" s="27" t="b">
        <v>1</v>
      </c>
    </row>
    <row r="27" spans="1:35" ht="15" customHeight="1" x14ac:dyDescent="0.25">
      <c r="A27" s="40">
        <v>15</v>
      </c>
      <c r="B27" s="40"/>
      <c r="C27" s="40"/>
      <c r="D27" s="40"/>
      <c r="E27" s="40"/>
      <c r="F27" s="40"/>
      <c r="G27" s="40"/>
      <c r="H27" s="40"/>
      <c r="I27" s="39" t="str">
        <f t="shared" si="0"/>
        <v>221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0">
        <v>0</v>
      </c>
      <c r="V27" s="30">
        <v>0</v>
      </c>
      <c r="W27" s="30">
        <v>0</v>
      </c>
      <c r="X27" s="30">
        <v>0</v>
      </c>
      <c r="Y27" s="30">
        <v>125296.55</v>
      </c>
      <c r="Z27" s="30">
        <v>125296.55</v>
      </c>
      <c r="AA27" s="30">
        <v>125296.55</v>
      </c>
      <c r="AB27" s="30">
        <v>125296.55</v>
      </c>
      <c r="AC27" s="30">
        <v>0</v>
      </c>
      <c r="AD27" s="30">
        <v>0</v>
      </c>
      <c r="AE27" s="30">
        <v>0</v>
      </c>
      <c r="AF27" s="31">
        <v>8</v>
      </c>
      <c r="AG27" s="20" t="s">
        <v>33</v>
      </c>
      <c r="AH27" s="24" t="b">
        <v>0</v>
      </c>
      <c r="AI27" s="27" t="b">
        <v>1</v>
      </c>
    </row>
    <row r="28" spans="1:35" ht="15" customHeight="1" x14ac:dyDescent="0.25">
      <c r="A28" s="40">
        <v>16</v>
      </c>
      <c r="B28" s="40"/>
      <c r="C28" s="40"/>
      <c r="D28" s="40"/>
      <c r="E28" s="40"/>
      <c r="F28" s="40"/>
      <c r="G28" s="40"/>
      <c r="H28" s="40"/>
      <c r="I28" s="39" t="str">
        <f t="shared" si="0"/>
        <v>222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0">
        <v>0</v>
      </c>
      <c r="V28" s="30">
        <v>0</v>
      </c>
      <c r="W28" s="30">
        <v>0</v>
      </c>
      <c r="X28" s="30">
        <v>0</v>
      </c>
      <c r="Y28" s="30">
        <v>125896.31</v>
      </c>
      <c r="Z28" s="30">
        <v>125896.48</v>
      </c>
      <c r="AA28" s="30">
        <v>125896.31</v>
      </c>
      <c r="AB28" s="30">
        <v>125896.48</v>
      </c>
      <c r="AC28" s="30">
        <v>-0.17</v>
      </c>
      <c r="AD28" s="30">
        <v>0</v>
      </c>
      <c r="AE28" s="30">
        <v>0.17</v>
      </c>
      <c r="AF28" s="31">
        <v>8</v>
      </c>
      <c r="AG28" s="20" t="s">
        <v>34</v>
      </c>
      <c r="AH28" s="24" t="b">
        <v>0</v>
      </c>
      <c r="AI28" s="27" t="b">
        <v>1</v>
      </c>
    </row>
    <row r="29" spans="1:35" ht="15" customHeight="1" x14ac:dyDescent="0.25">
      <c r="A29" s="40">
        <v>17</v>
      </c>
      <c r="B29" s="40"/>
      <c r="C29" s="40"/>
      <c r="D29" s="40"/>
      <c r="E29" s="40"/>
      <c r="F29" s="40"/>
      <c r="G29" s="40"/>
      <c r="H29" s="40"/>
      <c r="I29" s="39" t="str">
        <f t="shared" si="0"/>
        <v>223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0">
        <v>0</v>
      </c>
      <c r="V29" s="30">
        <v>0</v>
      </c>
      <c r="W29" s="30">
        <v>0</v>
      </c>
      <c r="X29" s="30">
        <v>0</v>
      </c>
      <c r="Y29" s="30">
        <v>4105863</v>
      </c>
      <c r="Z29" s="30">
        <v>4105863</v>
      </c>
      <c r="AA29" s="30">
        <v>4105863</v>
      </c>
      <c r="AB29" s="30">
        <v>4105863</v>
      </c>
      <c r="AC29" s="30">
        <v>0</v>
      </c>
      <c r="AD29" s="30">
        <v>0</v>
      </c>
      <c r="AE29" s="30">
        <v>0</v>
      </c>
      <c r="AF29" s="31">
        <v>8</v>
      </c>
      <c r="AG29" s="20" t="s">
        <v>35</v>
      </c>
      <c r="AH29" s="24" t="b">
        <v>0</v>
      </c>
      <c r="AI29" s="27" t="b">
        <v>1</v>
      </c>
    </row>
    <row r="30" spans="1:35" ht="15" customHeight="1" x14ac:dyDescent="0.25">
      <c r="A30" s="40">
        <v>18</v>
      </c>
      <c r="B30" s="40"/>
      <c r="C30" s="40"/>
      <c r="D30" s="40"/>
      <c r="E30" s="40"/>
      <c r="F30" s="40"/>
      <c r="G30" s="40"/>
      <c r="H30" s="40"/>
      <c r="I30" s="39" t="str">
        <f t="shared" si="0"/>
        <v>225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0">
        <v>22.26</v>
      </c>
      <c r="V30" s="30">
        <v>13033.78</v>
      </c>
      <c r="W30" s="30">
        <v>22.26</v>
      </c>
      <c r="X30" s="30">
        <v>13033.78</v>
      </c>
      <c r="Y30" s="30">
        <v>176124.24</v>
      </c>
      <c r="Z30" s="30">
        <v>177315.74</v>
      </c>
      <c r="AA30" s="30">
        <v>176146.5</v>
      </c>
      <c r="AB30" s="30">
        <v>190349.52</v>
      </c>
      <c r="AC30" s="30">
        <v>-14203.02</v>
      </c>
      <c r="AD30" s="30">
        <v>0</v>
      </c>
      <c r="AE30" s="30">
        <v>14203.02</v>
      </c>
      <c r="AF30" s="31">
        <v>8</v>
      </c>
      <c r="AG30" s="20" t="s">
        <v>36</v>
      </c>
      <c r="AH30" s="24" t="b">
        <v>0</v>
      </c>
      <c r="AI30" s="27" t="b">
        <v>1</v>
      </c>
    </row>
    <row r="31" spans="1:35" ht="15" customHeight="1" x14ac:dyDescent="0.25">
      <c r="A31" s="40">
        <v>19</v>
      </c>
      <c r="B31" s="40"/>
      <c r="C31" s="40"/>
      <c r="D31" s="40"/>
      <c r="E31" s="40"/>
      <c r="F31" s="40"/>
      <c r="G31" s="40"/>
      <c r="H31" s="40"/>
      <c r="I31" s="39" t="str">
        <f t="shared" si="0"/>
        <v>229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0">
        <v>0</v>
      </c>
      <c r="V31" s="30">
        <v>109081.85</v>
      </c>
      <c r="W31" s="30">
        <v>0</v>
      </c>
      <c r="X31" s="30">
        <v>109081.85</v>
      </c>
      <c r="Y31" s="30">
        <v>1066872.69</v>
      </c>
      <c r="Z31" s="30">
        <v>1074224.1000000001</v>
      </c>
      <c r="AA31" s="30">
        <v>1066872.69</v>
      </c>
      <c r="AB31" s="30">
        <v>1183305.95</v>
      </c>
      <c r="AC31" s="30">
        <v>-116433.26</v>
      </c>
      <c r="AD31" s="30">
        <v>0</v>
      </c>
      <c r="AE31" s="30">
        <v>116433.26</v>
      </c>
      <c r="AF31" s="31">
        <v>8</v>
      </c>
      <c r="AG31" s="20" t="s">
        <v>37</v>
      </c>
      <c r="AH31" s="24" t="b">
        <v>0</v>
      </c>
      <c r="AI31" s="27" t="b">
        <v>1</v>
      </c>
    </row>
    <row r="32" spans="1:35" ht="15" customHeight="1" x14ac:dyDescent="0.25">
      <c r="A32" s="40">
        <v>20</v>
      </c>
      <c r="B32" s="40"/>
      <c r="C32" s="40"/>
      <c r="D32" s="40"/>
      <c r="E32" s="40"/>
      <c r="F32" s="40"/>
      <c r="G32" s="40"/>
      <c r="H32" s="40"/>
      <c r="I32" s="39" t="str">
        <f t="shared" si="0"/>
        <v>231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0">
        <v>0</v>
      </c>
      <c r="V32" s="30">
        <v>186306.21</v>
      </c>
      <c r="W32" s="30">
        <v>0</v>
      </c>
      <c r="X32" s="30">
        <v>186306.21</v>
      </c>
      <c r="Y32" s="30">
        <v>4790353.91</v>
      </c>
      <c r="Z32" s="30">
        <v>4796859.66</v>
      </c>
      <c r="AA32" s="30">
        <v>4790353.91</v>
      </c>
      <c r="AB32" s="30">
        <v>4983165.87</v>
      </c>
      <c r="AC32" s="30">
        <v>-192811.96</v>
      </c>
      <c r="AD32" s="30">
        <v>0</v>
      </c>
      <c r="AE32" s="30">
        <v>192811.96</v>
      </c>
      <c r="AF32" s="31">
        <v>8</v>
      </c>
      <c r="AG32" s="20" t="s">
        <v>38</v>
      </c>
      <c r="AH32" s="24" t="b">
        <v>0</v>
      </c>
      <c r="AI32" s="27" t="b">
        <v>1</v>
      </c>
    </row>
    <row r="33" spans="1:35" ht="15" customHeight="1" x14ac:dyDescent="0.25">
      <c r="A33" s="40">
        <v>21</v>
      </c>
      <c r="B33" s="40"/>
      <c r="C33" s="40"/>
      <c r="D33" s="40"/>
      <c r="E33" s="40"/>
      <c r="F33" s="40"/>
      <c r="G33" s="40"/>
      <c r="H33" s="40"/>
      <c r="I33" s="39" t="str">
        <f t="shared" si="0"/>
        <v>234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0">
        <v>41433.83</v>
      </c>
      <c r="V33" s="30">
        <v>0</v>
      </c>
      <c r="W33" s="30">
        <v>41433.83</v>
      </c>
      <c r="X33" s="30">
        <v>0</v>
      </c>
      <c r="Y33" s="30">
        <v>-14243.76</v>
      </c>
      <c r="Z33" s="30">
        <v>15346.07</v>
      </c>
      <c r="AA33" s="30">
        <v>27190.07</v>
      </c>
      <c r="AB33" s="30">
        <v>15346.07</v>
      </c>
      <c r="AC33" s="30">
        <v>11844</v>
      </c>
      <c r="AD33" s="30">
        <v>11844</v>
      </c>
      <c r="AE33" s="30">
        <v>0</v>
      </c>
      <c r="AF33" s="31">
        <v>8</v>
      </c>
      <c r="AG33" s="20" t="s">
        <v>39</v>
      </c>
      <c r="AH33" s="24" t="b">
        <v>0</v>
      </c>
      <c r="AI33" s="27" t="b">
        <v>1</v>
      </c>
    </row>
    <row r="34" spans="1:35" ht="15" customHeight="1" x14ac:dyDescent="0.25">
      <c r="A34" s="40">
        <v>22</v>
      </c>
      <c r="B34" s="40"/>
      <c r="C34" s="40"/>
      <c r="D34" s="40"/>
      <c r="E34" s="40"/>
      <c r="F34" s="40"/>
      <c r="G34" s="40"/>
      <c r="H34" s="40"/>
      <c r="I34" s="39" t="str">
        <f t="shared" si="0"/>
        <v>240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0">
        <v>0</v>
      </c>
      <c r="V34" s="30">
        <v>2043.87</v>
      </c>
      <c r="W34" s="30">
        <v>0</v>
      </c>
      <c r="X34" s="30">
        <v>2043.87</v>
      </c>
      <c r="Y34" s="30">
        <v>110913.44</v>
      </c>
      <c r="Z34" s="30">
        <v>110949.23</v>
      </c>
      <c r="AA34" s="30">
        <v>110913.44</v>
      </c>
      <c r="AB34" s="30">
        <v>112993.1</v>
      </c>
      <c r="AC34" s="30">
        <v>-2079.66</v>
      </c>
      <c r="AD34" s="30">
        <v>0</v>
      </c>
      <c r="AE34" s="30">
        <v>2079.66</v>
      </c>
      <c r="AF34" s="31">
        <v>8</v>
      </c>
      <c r="AG34" s="20" t="s">
        <v>40</v>
      </c>
      <c r="AH34" s="24" t="b">
        <v>0</v>
      </c>
      <c r="AI34" s="27" t="b">
        <v>1</v>
      </c>
    </row>
    <row r="35" spans="1:35" ht="15" customHeight="1" x14ac:dyDescent="0.25">
      <c r="A35" s="40">
        <v>23</v>
      </c>
      <c r="B35" s="40"/>
      <c r="C35" s="40"/>
      <c r="D35" s="40"/>
      <c r="E35" s="40"/>
      <c r="F35" s="40"/>
      <c r="G35" s="40"/>
      <c r="H35" s="40"/>
      <c r="I35" s="39" t="str">
        <f t="shared" si="0"/>
        <v>310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0">
        <v>490.96</v>
      </c>
      <c r="V35" s="30">
        <v>0</v>
      </c>
      <c r="W35" s="30">
        <v>490.96</v>
      </c>
      <c r="X35" s="30">
        <v>0</v>
      </c>
      <c r="Y35" s="30">
        <v>130317.3</v>
      </c>
      <c r="Z35" s="30">
        <v>129624.01</v>
      </c>
      <c r="AA35" s="30">
        <v>130808.26</v>
      </c>
      <c r="AB35" s="30">
        <v>129624.01</v>
      </c>
      <c r="AC35" s="30">
        <v>1184.25</v>
      </c>
      <c r="AD35" s="30">
        <v>1184.25</v>
      </c>
      <c r="AE35" s="30">
        <v>0</v>
      </c>
      <c r="AF35" s="31">
        <v>8</v>
      </c>
      <c r="AG35" s="20" t="s">
        <v>41</v>
      </c>
      <c r="AH35" s="24" t="b">
        <v>0</v>
      </c>
      <c r="AI35" s="27" t="b">
        <v>1</v>
      </c>
    </row>
    <row r="36" spans="1:35" ht="15" customHeight="1" x14ac:dyDescent="0.25">
      <c r="A36" s="40">
        <v>24</v>
      </c>
      <c r="B36" s="40"/>
      <c r="C36" s="40"/>
      <c r="D36" s="40"/>
      <c r="E36" s="40"/>
      <c r="F36" s="40"/>
      <c r="G36" s="40"/>
      <c r="H36" s="40"/>
      <c r="I36" s="39" t="str">
        <f t="shared" si="0"/>
        <v>400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0">
        <v>0</v>
      </c>
      <c r="V36" s="30">
        <v>0</v>
      </c>
      <c r="W36" s="30">
        <v>0</v>
      </c>
      <c r="X36" s="30">
        <v>0</v>
      </c>
      <c r="Y36" s="30">
        <v>46190.26</v>
      </c>
      <c r="Z36" s="30">
        <v>46190.26</v>
      </c>
      <c r="AA36" s="30">
        <v>46190.26</v>
      </c>
      <c r="AB36" s="30">
        <v>46190.26</v>
      </c>
      <c r="AC36" s="30">
        <v>0</v>
      </c>
      <c r="AD36" s="30">
        <v>0</v>
      </c>
      <c r="AE36" s="30">
        <v>0</v>
      </c>
      <c r="AF36" s="31">
        <v>8</v>
      </c>
      <c r="AG36" s="20" t="s">
        <v>42</v>
      </c>
      <c r="AH36" s="24" t="b">
        <v>0</v>
      </c>
      <c r="AI36" s="27" t="b">
        <v>1</v>
      </c>
    </row>
    <row r="37" spans="1:35" ht="15" customHeight="1" x14ac:dyDescent="0.25">
      <c r="A37" s="40">
        <v>25</v>
      </c>
      <c r="B37" s="40"/>
      <c r="C37" s="40"/>
      <c r="D37" s="40"/>
      <c r="E37" s="40"/>
      <c r="F37" s="40"/>
      <c r="G37" s="40"/>
      <c r="H37" s="40"/>
      <c r="I37" s="39" t="str">
        <f t="shared" si="0"/>
        <v>401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0">
        <v>0</v>
      </c>
      <c r="V37" s="30">
        <v>0</v>
      </c>
      <c r="W37" s="30">
        <v>0</v>
      </c>
      <c r="X37" s="30">
        <v>0</v>
      </c>
      <c r="Y37" s="30">
        <v>558495.24</v>
      </c>
      <c r="Z37" s="30">
        <v>558495.24</v>
      </c>
      <c r="AA37" s="30">
        <v>558495.24</v>
      </c>
      <c r="AB37" s="30">
        <v>558495.24</v>
      </c>
      <c r="AC37" s="30">
        <v>0</v>
      </c>
      <c r="AD37" s="30">
        <v>0</v>
      </c>
      <c r="AE37" s="30">
        <v>0</v>
      </c>
      <c r="AF37" s="31">
        <v>8</v>
      </c>
      <c r="AG37" s="20" t="s">
        <v>43</v>
      </c>
      <c r="AH37" s="24" t="b">
        <v>0</v>
      </c>
      <c r="AI37" s="27" t="b">
        <v>1</v>
      </c>
    </row>
    <row r="38" spans="1:35" ht="15" customHeight="1" x14ac:dyDescent="0.25">
      <c r="A38" s="40">
        <v>26</v>
      </c>
      <c r="B38" s="40"/>
      <c r="C38" s="40"/>
      <c r="D38" s="40"/>
      <c r="E38" s="40"/>
      <c r="F38" s="40"/>
      <c r="G38" s="40"/>
      <c r="H38" s="40"/>
      <c r="I38" s="39" t="str">
        <f t="shared" si="0"/>
        <v>402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0">
        <v>0</v>
      </c>
      <c r="V38" s="30">
        <v>0</v>
      </c>
      <c r="W38" s="30">
        <v>0</v>
      </c>
      <c r="X38" s="30">
        <v>0</v>
      </c>
      <c r="Y38" s="30">
        <v>209993.37</v>
      </c>
      <c r="Z38" s="30">
        <v>209993.37</v>
      </c>
      <c r="AA38" s="30">
        <v>209993.37</v>
      </c>
      <c r="AB38" s="30">
        <v>209993.37</v>
      </c>
      <c r="AC38" s="30">
        <v>0</v>
      </c>
      <c r="AD38" s="30">
        <v>0</v>
      </c>
      <c r="AE38" s="30">
        <v>0</v>
      </c>
      <c r="AF38" s="31">
        <v>8</v>
      </c>
      <c r="AG38" s="20" t="s">
        <v>44</v>
      </c>
      <c r="AH38" s="24" t="b">
        <v>0</v>
      </c>
      <c r="AI38" s="27" t="b">
        <v>1</v>
      </c>
    </row>
    <row r="39" spans="1:35" ht="15" customHeight="1" x14ac:dyDescent="0.25">
      <c r="A39" s="40">
        <v>27</v>
      </c>
      <c r="B39" s="40"/>
      <c r="C39" s="40"/>
      <c r="D39" s="40"/>
      <c r="E39" s="40"/>
      <c r="F39" s="40"/>
      <c r="G39" s="40"/>
      <c r="H39" s="40"/>
      <c r="I39" s="39" t="str">
        <f t="shared" si="0"/>
        <v>404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0">
        <v>0</v>
      </c>
      <c r="V39" s="30">
        <v>0</v>
      </c>
      <c r="W39" s="30">
        <v>0</v>
      </c>
      <c r="X39" s="30">
        <v>0</v>
      </c>
      <c r="Y39" s="30">
        <v>2712303.34</v>
      </c>
      <c r="Z39" s="30">
        <v>2712303.34</v>
      </c>
      <c r="AA39" s="30">
        <v>2712303.34</v>
      </c>
      <c r="AB39" s="30">
        <v>2712303.34</v>
      </c>
      <c r="AC39" s="30">
        <v>0</v>
      </c>
      <c r="AD39" s="30">
        <v>0</v>
      </c>
      <c r="AE39" s="30">
        <v>0</v>
      </c>
      <c r="AF39" s="31">
        <v>8</v>
      </c>
      <c r="AG39" s="20" t="s">
        <v>45</v>
      </c>
      <c r="AH39" s="24" t="b">
        <v>0</v>
      </c>
      <c r="AI39" s="27" t="b">
        <v>1</v>
      </c>
    </row>
    <row r="40" spans="1:35" ht="15" customHeight="1" x14ac:dyDescent="0.25">
      <c r="A40" s="40">
        <v>28</v>
      </c>
      <c r="B40" s="40"/>
      <c r="C40" s="40"/>
      <c r="D40" s="40"/>
      <c r="E40" s="40"/>
      <c r="F40" s="40"/>
      <c r="G40" s="40"/>
      <c r="H40" s="40"/>
      <c r="I40" s="39" t="str">
        <f t="shared" si="0"/>
        <v>405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0">
        <v>0</v>
      </c>
      <c r="V40" s="30">
        <v>0</v>
      </c>
      <c r="W40" s="30">
        <v>0</v>
      </c>
      <c r="X40" s="30">
        <v>0</v>
      </c>
      <c r="Y40" s="30">
        <v>663980.80000000005</v>
      </c>
      <c r="Z40" s="30">
        <v>663980.80000000005</v>
      </c>
      <c r="AA40" s="30">
        <v>663980.80000000005</v>
      </c>
      <c r="AB40" s="30">
        <v>663980.80000000005</v>
      </c>
      <c r="AC40" s="30">
        <v>0</v>
      </c>
      <c r="AD40" s="30">
        <v>0</v>
      </c>
      <c r="AE40" s="30">
        <v>0</v>
      </c>
      <c r="AF40" s="31">
        <v>8</v>
      </c>
      <c r="AG40" s="20" t="s">
        <v>46</v>
      </c>
      <c r="AH40" s="24" t="b">
        <v>0</v>
      </c>
      <c r="AI40" s="27" t="b">
        <v>1</v>
      </c>
    </row>
    <row r="41" spans="1:35" ht="15" customHeight="1" x14ac:dyDescent="0.25">
      <c r="A41" s="40">
        <v>29</v>
      </c>
      <c r="B41" s="40"/>
      <c r="C41" s="40"/>
      <c r="D41" s="40"/>
      <c r="E41" s="40"/>
      <c r="F41" s="40"/>
      <c r="G41" s="40"/>
      <c r="H41" s="40"/>
      <c r="I41" s="39" t="str">
        <f t="shared" si="0"/>
        <v>410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0">
        <v>0</v>
      </c>
      <c r="V41" s="30">
        <v>0</v>
      </c>
      <c r="W41" s="30">
        <v>0</v>
      </c>
      <c r="X41" s="30">
        <v>0</v>
      </c>
      <c r="Y41" s="30">
        <v>540</v>
      </c>
      <c r="Z41" s="30">
        <v>540</v>
      </c>
      <c r="AA41" s="30">
        <v>540</v>
      </c>
      <c r="AB41" s="30">
        <v>540</v>
      </c>
      <c r="AC41" s="30">
        <v>0</v>
      </c>
      <c r="AD41" s="30">
        <v>0</v>
      </c>
      <c r="AE41" s="30">
        <v>0</v>
      </c>
      <c r="AF41" s="31">
        <v>8</v>
      </c>
      <c r="AG41" s="20" t="s">
        <v>47</v>
      </c>
      <c r="AH41" s="24" t="b">
        <v>0</v>
      </c>
      <c r="AI41" s="27" t="b">
        <v>1</v>
      </c>
    </row>
    <row r="42" spans="1:35" ht="15" customHeight="1" x14ac:dyDescent="0.25">
      <c r="A42" s="40">
        <v>30</v>
      </c>
      <c r="B42" s="40"/>
      <c r="C42" s="40"/>
      <c r="D42" s="40"/>
      <c r="E42" s="40"/>
      <c r="F42" s="40"/>
      <c r="G42" s="40"/>
      <c r="H42" s="40"/>
      <c r="I42" s="39" t="str">
        <f t="shared" si="0"/>
        <v>750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0">
        <v>0</v>
      </c>
      <c r="V42" s="30">
        <v>0</v>
      </c>
      <c r="W42" s="30">
        <v>0</v>
      </c>
      <c r="X42" s="30">
        <v>0</v>
      </c>
      <c r="Y42" s="30">
        <v>3.22</v>
      </c>
      <c r="Z42" s="30">
        <v>3.22</v>
      </c>
      <c r="AA42" s="30">
        <v>3.22</v>
      </c>
      <c r="AB42" s="30">
        <v>3.22</v>
      </c>
      <c r="AC42" s="30">
        <v>0</v>
      </c>
      <c r="AD42" s="30">
        <v>0</v>
      </c>
      <c r="AE42" s="30">
        <v>0</v>
      </c>
      <c r="AF42" s="31">
        <v>8</v>
      </c>
      <c r="AG42" s="20" t="s">
        <v>48</v>
      </c>
      <c r="AH42" s="24" t="b">
        <v>0</v>
      </c>
      <c r="AI42" s="27" t="b">
        <v>1</v>
      </c>
    </row>
    <row r="43" spans="1:35" ht="15" customHeight="1" x14ac:dyDescent="0.25">
      <c r="A43" s="40">
        <v>31</v>
      </c>
      <c r="B43" s="40"/>
      <c r="C43" s="40"/>
      <c r="D43" s="40"/>
      <c r="E43" s="40"/>
      <c r="F43" s="40"/>
      <c r="G43" s="40"/>
      <c r="H43" s="40"/>
      <c r="I43" s="39" t="str">
        <f t="shared" si="0"/>
        <v>760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0">
        <v>0</v>
      </c>
      <c r="V43" s="30">
        <v>0</v>
      </c>
      <c r="W43" s="30">
        <v>0</v>
      </c>
      <c r="X43" s="30">
        <v>0</v>
      </c>
      <c r="Y43" s="30">
        <v>148009.71</v>
      </c>
      <c r="Z43" s="30">
        <v>148009.71</v>
      </c>
      <c r="AA43" s="30">
        <v>148009.71</v>
      </c>
      <c r="AB43" s="30">
        <v>148009.71</v>
      </c>
      <c r="AC43" s="30">
        <v>0</v>
      </c>
      <c r="AD43" s="30">
        <v>0</v>
      </c>
      <c r="AE43" s="30">
        <v>0</v>
      </c>
      <c r="AF43" s="31">
        <v>8</v>
      </c>
      <c r="AG43" s="20" t="s">
        <v>49</v>
      </c>
      <c r="AH43" s="24" t="b">
        <v>0</v>
      </c>
      <c r="AI43" s="27" t="b">
        <v>1</v>
      </c>
    </row>
    <row r="44" spans="1:35" ht="15" customHeight="1" x14ac:dyDescent="0.25">
      <c r="A44" s="40">
        <v>32</v>
      </c>
      <c r="B44" s="40"/>
      <c r="C44" s="40"/>
      <c r="D44" s="40"/>
      <c r="E44" s="40"/>
      <c r="F44" s="40"/>
      <c r="G44" s="40"/>
      <c r="H44" s="40"/>
      <c r="I44" s="39" t="str">
        <f t="shared" si="0"/>
        <v>761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0">
        <v>0</v>
      </c>
      <c r="V44" s="30">
        <v>0</v>
      </c>
      <c r="W44" s="30">
        <v>0</v>
      </c>
      <c r="X44" s="30">
        <v>0</v>
      </c>
      <c r="Y44" s="30">
        <v>0.09</v>
      </c>
      <c r="Z44" s="30">
        <v>0.09</v>
      </c>
      <c r="AA44" s="30">
        <v>0.09</v>
      </c>
      <c r="AB44" s="30">
        <v>0.09</v>
      </c>
      <c r="AC44" s="30">
        <v>0</v>
      </c>
      <c r="AD44" s="30">
        <v>0</v>
      </c>
      <c r="AE44" s="30">
        <v>0</v>
      </c>
      <c r="AF44" s="31">
        <v>8</v>
      </c>
      <c r="AG44" s="20" t="s">
        <v>50</v>
      </c>
      <c r="AH44" s="24" t="b">
        <v>0</v>
      </c>
      <c r="AI44" s="27" t="b">
        <v>1</v>
      </c>
    </row>
    <row r="45" spans="1:35" ht="15" customHeight="1" x14ac:dyDescent="0.25">
      <c r="A45" s="40">
        <v>33</v>
      </c>
      <c r="B45" s="40"/>
      <c r="C45" s="40"/>
      <c r="D45" s="40"/>
      <c r="E45" s="40"/>
      <c r="F45" s="40"/>
      <c r="G45" s="40"/>
      <c r="H45" s="40"/>
      <c r="I45" s="39" t="str">
        <f t="shared" si="0"/>
        <v>800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0">
        <v>0</v>
      </c>
      <c r="V45" s="30">
        <v>6102994.5599999996</v>
      </c>
      <c r="W45" s="30">
        <v>0</v>
      </c>
      <c r="X45" s="30">
        <v>6102994.5599999996</v>
      </c>
      <c r="Y45" s="30">
        <v>3700943.53</v>
      </c>
      <c r="Z45" s="30">
        <v>4148114.11</v>
      </c>
      <c r="AA45" s="30">
        <v>3700943.53</v>
      </c>
      <c r="AB45" s="30">
        <v>10251108.67</v>
      </c>
      <c r="AC45" s="30">
        <v>-6550165.1399999997</v>
      </c>
      <c r="AD45" s="30">
        <v>0</v>
      </c>
      <c r="AE45" s="30">
        <v>6550165.1399999997</v>
      </c>
      <c r="AF45" s="31">
        <v>8</v>
      </c>
      <c r="AG45" s="20" t="s">
        <v>51</v>
      </c>
      <c r="AH45" s="24" t="b">
        <v>0</v>
      </c>
      <c r="AI45" s="27" t="b">
        <v>1</v>
      </c>
    </row>
    <row r="46" spans="1:35" ht="15" customHeight="1" x14ac:dyDescent="0.25">
      <c r="A46" s="40">
        <v>34</v>
      </c>
      <c r="B46" s="40"/>
      <c r="C46" s="40"/>
      <c r="D46" s="40"/>
      <c r="E46" s="40"/>
      <c r="F46" s="40"/>
      <c r="G46" s="40"/>
      <c r="H46" s="40"/>
      <c r="I46" s="39" t="str">
        <f t="shared" si="0"/>
        <v>810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0">
        <v>0</v>
      </c>
      <c r="V46" s="30">
        <v>0</v>
      </c>
      <c r="W46" s="30">
        <v>0</v>
      </c>
      <c r="X46" s="30">
        <v>0</v>
      </c>
      <c r="Y46" s="30">
        <v>42251.11</v>
      </c>
      <c r="Z46" s="30">
        <v>42251.11</v>
      </c>
      <c r="AA46" s="30">
        <v>42251.11</v>
      </c>
      <c r="AB46" s="30">
        <v>42251.11</v>
      </c>
      <c r="AC46" s="30">
        <v>0</v>
      </c>
      <c r="AD46" s="30">
        <v>0</v>
      </c>
      <c r="AE46" s="30">
        <v>0</v>
      </c>
      <c r="AF46" s="31">
        <v>8</v>
      </c>
      <c r="AG46" s="20" t="s">
        <v>52</v>
      </c>
      <c r="AH46" s="24" t="b">
        <v>0</v>
      </c>
      <c r="AI46" s="27" t="b">
        <v>1</v>
      </c>
    </row>
    <row r="47" spans="1:35" ht="15" customHeight="1" x14ac:dyDescent="0.25">
      <c r="A47" s="40">
        <v>35</v>
      </c>
      <c r="B47" s="40"/>
      <c r="C47" s="40"/>
      <c r="D47" s="40"/>
      <c r="E47" s="40"/>
      <c r="F47" s="40"/>
      <c r="G47" s="40"/>
      <c r="H47" s="40"/>
      <c r="I47" s="39" t="str">
        <f t="shared" si="0"/>
        <v>851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0">
        <v>0</v>
      </c>
      <c r="V47" s="30">
        <v>49027.95</v>
      </c>
      <c r="W47" s="30">
        <v>0</v>
      </c>
      <c r="X47" s="30">
        <v>49027.95</v>
      </c>
      <c r="Y47" s="30">
        <v>108144.19</v>
      </c>
      <c r="Z47" s="30">
        <v>80566.149999999994</v>
      </c>
      <c r="AA47" s="30">
        <v>108144.19</v>
      </c>
      <c r="AB47" s="30">
        <v>129594.1</v>
      </c>
      <c r="AC47" s="30">
        <v>-21449.91</v>
      </c>
      <c r="AD47" s="30">
        <v>0</v>
      </c>
      <c r="AE47" s="30">
        <v>21449.91</v>
      </c>
      <c r="AF47" s="31">
        <v>8</v>
      </c>
      <c r="AG47" s="20" t="s">
        <v>53</v>
      </c>
      <c r="AH47" s="24" t="b">
        <v>0</v>
      </c>
      <c r="AI47" s="27" t="b">
        <v>1</v>
      </c>
    </row>
    <row r="48" spans="1:35" ht="15" customHeight="1" x14ac:dyDescent="0.25">
      <c r="A48" s="40">
        <v>36</v>
      </c>
      <c r="B48" s="40"/>
      <c r="C48" s="40"/>
      <c r="D48" s="40"/>
      <c r="E48" s="40"/>
      <c r="F48" s="40"/>
      <c r="G48" s="40"/>
      <c r="H48" s="40"/>
      <c r="I48" s="39" t="str">
        <f t="shared" si="0"/>
        <v>860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0">
        <v>3532795.94</v>
      </c>
      <c r="V48" s="30">
        <v>0</v>
      </c>
      <c r="W48" s="30">
        <v>3532795.94</v>
      </c>
      <c r="X48" s="30">
        <v>0</v>
      </c>
      <c r="Y48" s="30">
        <v>4191503.12</v>
      </c>
      <c r="Z48" s="30">
        <v>3680808.87</v>
      </c>
      <c r="AA48" s="30">
        <v>7724299.0599999996</v>
      </c>
      <c r="AB48" s="30">
        <v>3680808.87</v>
      </c>
      <c r="AC48" s="30">
        <v>4043490.19</v>
      </c>
      <c r="AD48" s="30">
        <v>4043490.19</v>
      </c>
      <c r="AE48" s="30">
        <v>0</v>
      </c>
      <c r="AF48" s="31">
        <v>8</v>
      </c>
      <c r="AG48" s="20" t="s">
        <v>54</v>
      </c>
      <c r="AH48" s="24" t="b">
        <v>0</v>
      </c>
      <c r="AI48" s="27" t="b">
        <v>1</v>
      </c>
    </row>
    <row r="49" spans="1:35" ht="15" customHeight="1" x14ac:dyDescent="0.25">
      <c r="A49" s="40">
        <v>37</v>
      </c>
      <c r="B49" s="40"/>
      <c r="C49" s="40"/>
      <c r="D49" s="40"/>
      <c r="E49" s="40"/>
      <c r="F49" s="40"/>
      <c r="G49" s="40"/>
      <c r="H49" s="40"/>
      <c r="I49" s="39" t="str">
        <f t="shared" si="0"/>
        <v>870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0">
        <v>0</v>
      </c>
      <c r="V49" s="30">
        <v>0</v>
      </c>
      <c r="W49" s="30">
        <v>0</v>
      </c>
      <c r="X49" s="30">
        <v>0</v>
      </c>
      <c r="Y49" s="30">
        <v>0.02</v>
      </c>
      <c r="Z49" s="30">
        <v>0.02</v>
      </c>
      <c r="AA49" s="30">
        <v>0.02</v>
      </c>
      <c r="AB49" s="30">
        <v>0.02</v>
      </c>
      <c r="AC49" s="30">
        <v>0</v>
      </c>
      <c r="AD49" s="30">
        <v>0</v>
      </c>
      <c r="AE49" s="30">
        <v>0</v>
      </c>
      <c r="AF49" s="31">
        <v>8</v>
      </c>
      <c r="AG49" s="20" t="s">
        <v>55</v>
      </c>
      <c r="AH49" s="24" t="b">
        <v>0</v>
      </c>
      <c r="AI49" s="27" t="b">
        <v>1</v>
      </c>
    </row>
    <row r="50" spans="1:35" ht="15" customHeight="1" x14ac:dyDescent="0.25">
      <c r="B50" s="8" t="s">
        <v>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32">
        <v>7913973.0199999996</v>
      </c>
      <c r="V50" s="32">
        <v>7913973.0199999996</v>
      </c>
      <c r="W50" s="32">
        <v>7913973.0199999996</v>
      </c>
      <c r="X50" s="32">
        <v>7913973.0199999996</v>
      </c>
      <c r="Y50" s="32">
        <v>28692491.780000001</v>
      </c>
      <c r="Z50" s="32">
        <v>28692491.780000001</v>
      </c>
      <c r="AA50" s="32">
        <v>36606464.799999997</v>
      </c>
      <c r="AB50" s="32">
        <v>36606464.799999997</v>
      </c>
      <c r="AC50" s="32">
        <v>0</v>
      </c>
      <c r="AD50" s="32">
        <v>8580406.6999999993</v>
      </c>
      <c r="AE50" s="32">
        <v>8580406.6999999993</v>
      </c>
    </row>
    <row r="51" spans="1:35" ht="15" customHeight="1" x14ac:dyDescent="0.25"/>
    <row r="52" spans="1:35" ht="15" hidden="1" customHeight="1" x14ac:dyDescent="0.25">
      <c r="B52" s="8" t="s">
        <v>1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32">
        <v>7913973.0199999996</v>
      </c>
      <c r="V52" s="32">
        <v>7913973.0199999996</v>
      </c>
      <c r="W52" s="32">
        <v>7913973.0199999996</v>
      </c>
      <c r="X52" s="32">
        <v>7913973.0199999996</v>
      </c>
      <c r="Y52" s="32">
        <v>28692491.780000001</v>
      </c>
      <c r="Z52" s="32">
        <v>28692491.780000001</v>
      </c>
      <c r="AA52" s="32">
        <v>36606464.799999997</v>
      </c>
      <c r="AB52" s="32">
        <v>36606464.799999997</v>
      </c>
      <c r="AC52" s="32">
        <v>0</v>
      </c>
      <c r="AD52" s="32">
        <v>8580406.6999999993</v>
      </c>
      <c r="AE52" s="32">
        <v>8580406.6999999993</v>
      </c>
    </row>
  </sheetData>
  <mergeCells count="90">
    <mergeCell ref="A48:H48"/>
    <mergeCell ref="I48:T48"/>
    <mergeCell ref="A49:H49"/>
    <mergeCell ref="I49:T49"/>
    <mergeCell ref="A45:H45"/>
    <mergeCell ref="I45:T45"/>
    <mergeCell ref="A46:H46"/>
    <mergeCell ref="I46:T46"/>
    <mergeCell ref="A47:H47"/>
    <mergeCell ref="I47:T47"/>
    <mergeCell ref="A42:H42"/>
    <mergeCell ref="I42:T42"/>
    <mergeCell ref="A43:H43"/>
    <mergeCell ref="I43:T43"/>
    <mergeCell ref="A44:H44"/>
    <mergeCell ref="I44:T44"/>
    <mergeCell ref="A39:H39"/>
    <mergeCell ref="I39:T39"/>
    <mergeCell ref="A40:H40"/>
    <mergeCell ref="I40:T40"/>
    <mergeCell ref="A41:H41"/>
    <mergeCell ref="I41:T41"/>
    <mergeCell ref="A36:H36"/>
    <mergeCell ref="I36:T36"/>
    <mergeCell ref="A37:H37"/>
    <mergeCell ref="I37:T37"/>
    <mergeCell ref="A38:H38"/>
    <mergeCell ref="I38:T38"/>
    <mergeCell ref="A33:H33"/>
    <mergeCell ref="I33:T33"/>
    <mergeCell ref="A34:H34"/>
    <mergeCell ref="I34:T34"/>
    <mergeCell ref="A35:H35"/>
    <mergeCell ref="I35:T35"/>
    <mergeCell ref="A30:H30"/>
    <mergeCell ref="I30:T30"/>
    <mergeCell ref="A31:H31"/>
    <mergeCell ref="I31:T31"/>
    <mergeCell ref="A32:H32"/>
    <mergeCell ref="I32:T32"/>
    <mergeCell ref="A27:H27"/>
    <mergeCell ref="I27:T27"/>
    <mergeCell ref="A28:H28"/>
    <mergeCell ref="I28:T28"/>
    <mergeCell ref="A29:H29"/>
    <mergeCell ref="I29:T29"/>
    <mergeCell ref="A24:H24"/>
    <mergeCell ref="I24:T24"/>
    <mergeCell ref="A25:H25"/>
    <mergeCell ref="I25:T25"/>
    <mergeCell ref="A26:H26"/>
    <mergeCell ref="I26:T26"/>
    <mergeCell ref="A21:H21"/>
    <mergeCell ref="I21:T21"/>
    <mergeCell ref="A22:H22"/>
    <mergeCell ref="I22:T22"/>
    <mergeCell ref="A23:H23"/>
    <mergeCell ref="I23:T23"/>
    <mergeCell ref="A18:H18"/>
    <mergeCell ref="I18:T18"/>
    <mergeCell ref="A19:H19"/>
    <mergeCell ref="I19:T19"/>
    <mergeCell ref="A20:H20"/>
    <mergeCell ref="I20:T20"/>
    <mergeCell ref="I15:T15"/>
    <mergeCell ref="A16:H16"/>
    <mergeCell ref="I16:T16"/>
    <mergeCell ref="A17:H17"/>
    <mergeCell ref="I17:T17"/>
    <mergeCell ref="B9:AE9"/>
    <mergeCell ref="B50:T50"/>
    <mergeCell ref="B10:H11"/>
    <mergeCell ref="I10:T11"/>
    <mergeCell ref="B52:T52"/>
    <mergeCell ref="U10:V10"/>
    <mergeCell ref="W10:X10"/>
    <mergeCell ref="Y10:Z10"/>
    <mergeCell ref="AA10:AB10"/>
    <mergeCell ref="AD10:AE10"/>
    <mergeCell ref="B12:T12"/>
    <mergeCell ref="A13:H13"/>
    <mergeCell ref="I13:T13"/>
    <mergeCell ref="A14:H14"/>
    <mergeCell ref="I14:T14"/>
    <mergeCell ref="A15:H15"/>
    <mergeCell ref="T7:AE7"/>
    <mergeCell ref="T3:AF3"/>
    <mergeCell ref="B4:AE4"/>
    <mergeCell ref="B5:AE5"/>
    <mergeCell ref="B6:AE6"/>
  </mergeCells>
  <conditionalFormatting sqref="B12:AE49">
    <cfRule type="expression" dxfId="1" priority="1">
      <formula>$AI12=FALSE</formula>
    </cfRule>
    <cfRule type="expression" dxfId="0" priority="4">
      <formula>$AH12</formula>
    </cfRule>
  </conditionalFormatting>
  <pageMargins left="0.23622047244094499" right="0.23622047244094499" top="0.59055118110236204" bottom="0.78740157480314998" header="0.5" footer="0.27559055118110198"/>
  <pageSetup fitToHeight="0" orientation="landscape"/>
  <headerFooter>
    <oddFooter>&amp;L
&amp;"Calibri"&amp;7Finanse VULCAN wersja 23.02.0002.34570, VULCAN sp. z o.o., licencja: lodz, Łódź&amp;C&amp;"Calibri"&amp;8Strona &amp;P z &amp;N
&amp;R
&amp;"Calibri"&amp;7</oddFooter>
  </headerFooter>
  <ignoredErrors>
    <ignoredError sqref="A1:AJ2 A4:AJ52 A3:S3 U3:AJ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Wydruk</vt:lpstr>
      <vt:lpstr>Wydruk!Tytuły_wydruku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2023-03-10T12:46:14Z</dcterms:modified>
  <cp:category/>
</cp:coreProperties>
</file>